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 источники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20" i="1" l="1"/>
  <c r="E20" i="1"/>
  <c r="C20" i="1"/>
  <c r="D22" i="1" l="1"/>
  <c r="C22" i="1"/>
  <c r="E22" i="1" s="1"/>
  <c r="E21" i="1" s="1"/>
  <c r="E19" i="1"/>
  <c r="E18" i="1" s="1"/>
  <c r="D19" i="1"/>
  <c r="D18" i="1" s="1"/>
  <c r="C19" i="1"/>
  <c r="C18" i="1"/>
  <c r="D17" i="1"/>
  <c r="D27" i="1" s="1"/>
  <c r="D26" i="1" s="1"/>
  <c r="D25" i="1" s="1"/>
  <c r="D24" i="1" s="1"/>
  <c r="C17" i="1"/>
  <c r="C27" i="1" s="1"/>
  <c r="C26" i="1" s="1"/>
  <c r="C25" i="1" s="1"/>
  <c r="C24" i="1" s="1"/>
  <c r="E17" i="1" l="1"/>
  <c r="E27" i="1" s="1"/>
  <c r="E26" i="1" s="1"/>
  <c r="E25" i="1" s="1"/>
  <c r="E24" i="1" s="1"/>
  <c r="D16" i="1"/>
  <c r="D15" i="1" s="1"/>
  <c r="C31" i="1"/>
  <c r="C30" i="1" s="1"/>
  <c r="C29" i="1" s="1"/>
  <c r="C28" i="1" s="1"/>
  <c r="C23" i="1" s="1"/>
  <c r="C21" i="1"/>
  <c r="D31" i="1"/>
  <c r="D30" i="1" s="1"/>
  <c r="D29" i="1" s="1"/>
  <c r="D28" i="1" s="1"/>
  <c r="D23" i="1" s="1"/>
  <c r="E31" i="1"/>
  <c r="E30" i="1" s="1"/>
  <c r="E29" i="1" s="1"/>
  <c r="E28" i="1" s="1"/>
  <c r="D21" i="1"/>
  <c r="C16" i="1"/>
  <c r="C15" i="1" s="1"/>
  <c r="E23" i="1" l="1"/>
  <c r="E16" i="1"/>
  <c r="E15" i="1" s="1"/>
  <c r="E32" i="1" s="1"/>
  <c r="D32" i="1"/>
  <c r="C32" i="1"/>
</calcChain>
</file>

<file path=xl/sharedStrings.xml><?xml version="1.0" encoding="utf-8"?>
<sst xmlns="http://schemas.openxmlformats.org/spreadsheetml/2006/main" count="51" uniqueCount="50">
  <si>
    <t>от ________________ № ______</t>
  </si>
  <si>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</si>
  <si>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</si>
  <si>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</si>
  <si>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</si>
  <si>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</si>
  <si>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</si>
  <si>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</si>
  <si>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</si>
  <si>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</si>
  <si>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</si>
  <si>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</si>
  <si>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</si>
  <si>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</si>
  <si>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</si>
  <si>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</si>
  <si>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</si>
  <si>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</si>
  <si>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</si>
  <si>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</si>
  <si>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</si>
  <si>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</si>
  <si>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</si>
  <si>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</si>
  <si>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</si>
  <si>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</si>
  <si>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</si>
  <si>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</si>
  <si>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</si>
  <si>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</si>
  <si>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</si>
  <si>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</si>
  <si>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</si>
  <si>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</si>
  <si>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</si>
  <si>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</si>
  <si>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</si>
  <si>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</si>
  <si>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</si>
  <si>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</si>
  <si>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</si>
  <si>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</si>
  <si>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</si>
  <si>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</si>
  <si>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 "</t>
  </si>
  <si>
    <t>"Приложение № 5</t>
  </si>
  <si>
    <t>к Решению Совета депутатов ЗАТО г. Североморск</t>
  </si>
  <si>
    <t>от 25.12.2018 № 453</t>
  </si>
  <si>
    <t>к решению Совета депутатов ЗАТО г. Североморск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</si>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</sst>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30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0" applyNumberFormat="1" applyFont="1" applyBorder="1" applyAlignment="1">
      <alignment horizontal="right" wrapText="1"/>
    </xf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6">
          <cell r="C116">
            <v>3135102148.8600001</v>
          </cell>
          <cell r="D116">
            <v>86334100.190000013</v>
          </cell>
          <cell r="E116">
            <v>3221436249.0500002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</row>
        <row r="18">
          <cell r="B18">
            <v>250000000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122">
          <cell r="F1122">
            <v>3226917672.5300002</v>
          </cell>
          <cell r="H1122">
            <v>86334100.189999998</v>
          </cell>
          <cell r="J1122">
            <v>3313251772.7199998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B38" sqref="B38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9" hidden="1" customWidth="1"/>
    <col min="4" max="4" width="15.42578125" style="3" hidden="1" customWidth="1"/>
    <col min="5" max="5" width="17.140625" style="6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20" t="s">
        <v>49</v>
      </c>
      <c r="D1" s="20"/>
      <c r="E1" s="20"/>
    </row>
    <row r="2" spans="1:5" ht="15" customHeight="1" x14ac:dyDescent="0.2">
      <c r="A2" s="21" t="s">
        <v>48</v>
      </c>
      <c r="B2" s="21"/>
      <c r="C2" s="21"/>
      <c r="D2" s="21"/>
      <c r="E2" s="21"/>
    </row>
    <row r="3" spans="1:5" ht="15" customHeight="1" x14ac:dyDescent="0.2">
      <c r="A3" s="22" t="s">
        <v>0</v>
      </c>
      <c r="B3" s="22"/>
      <c r="C3" s="22"/>
      <c r="D3" s="22"/>
      <c r="E3" s="22"/>
    </row>
    <row r="4" spans="1:5" ht="15" customHeight="1" x14ac:dyDescent="0.2">
      <c r="A4" s="4"/>
      <c r="B4" s="4"/>
      <c r="C4" s="4"/>
      <c r="D4" s="4"/>
      <c r="E4" s="4" t="s">
        <v>45</v>
      </c>
    </row>
    <row r="5" spans="1:5" ht="15" customHeight="1" x14ac:dyDescent="0.2">
      <c r="A5" s="22" t="s">
        <v>46</v>
      </c>
      <c r="B5" s="22"/>
      <c r="C5" s="22"/>
      <c r="D5" s="22"/>
      <c r="E5" s="22"/>
    </row>
    <row r="6" spans="1:5" ht="15" customHeight="1" x14ac:dyDescent="0.2">
      <c r="A6" s="22" t="s">
        <v>47</v>
      </c>
      <c r="B6" s="22"/>
      <c r="C6" s="22"/>
      <c r="D6" s="22"/>
      <c r="E6" s="22"/>
    </row>
    <row r="7" spans="1:5" x14ac:dyDescent="0.2">
      <c r="C7" s="5"/>
    </row>
    <row r="9" spans="1:5" s="10" customFormat="1" x14ac:dyDescent="0.2">
      <c r="A9" s="7"/>
      <c r="B9" s="8"/>
      <c r="C9" s="9"/>
      <c r="E9" s="11"/>
    </row>
    <row r="10" spans="1:5" s="10" customFormat="1" ht="15" customHeight="1" x14ac:dyDescent="0.2">
      <c r="A10" s="23" t="s">
        <v>1</v>
      </c>
      <c r="B10" s="23"/>
      <c r="C10" s="23"/>
      <c r="D10" s="23"/>
      <c r="E10" s="23"/>
    </row>
    <row r="11" spans="1:5" s="10" customFormat="1" ht="15" customHeight="1" x14ac:dyDescent="0.2">
      <c r="A11" s="23"/>
      <c r="B11" s="23"/>
      <c r="C11" s="23"/>
      <c r="D11" s="23"/>
      <c r="E11" s="23"/>
    </row>
    <row r="12" spans="1:5" s="10" customFormat="1" x14ac:dyDescent="0.2">
      <c r="A12" s="7"/>
      <c r="B12" s="8"/>
      <c r="C12" s="9"/>
      <c r="E12" s="6" t="s">
        <v>2</v>
      </c>
    </row>
    <row r="13" spans="1:5" s="10" customFormat="1" ht="12.75" customHeight="1" x14ac:dyDescent="0.2">
      <c r="A13" s="24" t="s">
        <v>3</v>
      </c>
      <c r="B13" s="25" t="s">
        <v>4</v>
      </c>
      <c r="C13" s="27" t="s">
        <v>5</v>
      </c>
      <c r="D13" s="28" t="s">
        <v>6</v>
      </c>
      <c r="E13" s="29" t="s">
        <v>5</v>
      </c>
    </row>
    <row r="14" spans="1:5" s="10" customFormat="1" ht="36.75" customHeight="1" x14ac:dyDescent="0.2">
      <c r="A14" s="24"/>
      <c r="B14" s="26"/>
      <c r="C14" s="27"/>
      <c r="D14" s="28"/>
      <c r="E14" s="29" t="s">
        <v>7</v>
      </c>
    </row>
    <row r="15" spans="1:5" s="16" customFormat="1" x14ac:dyDescent="0.2">
      <c r="A15" s="12" t="s">
        <v>8</v>
      </c>
      <c r="B15" s="13" t="s">
        <v>9</v>
      </c>
      <c r="C15" s="14">
        <f>C16-C18</f>
        <v>99100000</v>
      </c>
      <c r="D15" s="14">
        <f>D16-D18</f>
        <v>0</v>
      </c>
      <c r="E15" s="15">
        <f>E16-E18</f>
        <v>99100000</v>
      </c>
    </row>
    <row r="16" spans="1:5" ht="25.5" x14ac:dyDescent="0.2">
      <c r="A16" s="12" t="s">
        <v>10</v>
      </c>
      <c r="B16" s="13" t="s">
        <v>11</v>
      </c>
      <c r="C16" s="14">
        <f>C17</f>
        <v>349100000</v>
      </c>
      <c r="D16" s="14">
        <f>D17</f>
        <v>0</v>
      </c>
      <c r="E16" s="15">
        <f>E17</f>
        <v>349100000</v>
      </c>
    </row>
    <row r="17" spans="1:5" ht="25.5" x14ac:dyDescent="0.2">
      <c r="A17" s="12" t="s">
        <v>12</v>
      </c>
      <c r="B17" s="13" t="s">
        <v>13</v>
      </c>
      <c r="C17" s="17">
        <f>'[1]6. прогр заимс'!B17</f>
        <v>349100000</v>
      </c>
      <c r="D17" s="17">
        <f>'[1]6. прогр заимс'!C17</f>
        <v>0</v>
      </c>
      <c r="E17" s="15">
        <f>SUM(C17:D17)</f>
        <v>349100000</v>
      </c>
    </row>
    <row r="18" spans="1:5" ht="25.5" x14ac:dyDescent="0.2">
      <c r="A18" s="12" t="s">
        <v>14</v>
      </c>
      <c r="B18" s="13" t="s">
        <v>15</v>
      </c>
      <c r="C18" s="14">
        <f>C19</f>
        <v>250000000</v>
      </c>
      <c r="D18" s="14">
        <f>D19</f>
        <v>0</v>
      </c>
      <c r="E18" s="15">
        <f>E19</f>
        <v>250000000</v>
      </c>
    </row>
    <row r="19" spans="1:5" ht="25.5" x14ac:dyDescent="0.2">
      <c r="A19" s="12" t="s">
        <v>16</v>
      </c>
      <c r="B19" s="13" t="s">
        <v>17</v>
      </c>
      <c r="C19" s="17">
        <f>'[1]6. прогр заимс'!B18</f>
        <v>250000000</v>
      </c>
      <c r="D19" s="17">
        <f>'[1]6. прогр заимс'!C18</f>
        <v>0</v>
      </c>
      <c r="E19" s="15">
        <f>'[1]6. прогр заимс'!D18</f>
        <v>250000000</v>
      </c>
    </row>
    <row r="20" spans="1:5" s="16" customFormat="1" ht="25.5" x14ac:dyDescent="0.2">
      <c r="A20" s="12" t="s">
        <v>18</v>
      </c>
      <c r="B20" s="13" t="s">
        <v>19</v>
      </c>
      <c r="C20" s="14">
        <f>-C21</f>
        <v>-30800000</v>
      </c>
      <c r="D20" s="14">
        <f t="shared" ref="D20:E20" si="0">-D21</f>
        <v>0</v>
      </c>
      <c r="E20" s="14">
        <f t="shared" si="0"/>
        <v>-30800000</v>
      </c>
    </row>
    <row r="21" spans="1:5" ht="38.25" x14ac:dyDescent="0.2">
      <c r="A21" s="12" t="s">
        <v>20</v>
      </c>
      <c r="B21" s="13" t="s">
        <v>21</v>
      </c>
      <c r="C21" s="14">
        <f>C22</f>
        <v>30800000</v>
      </c>
      <c r="D21" s="14">
        <f>D22</f>
        <v>0</v>
      </c>
      <c r="E21" s="15">
        <f>E22</f>
        <v>30800000</v>
      </c>
    </row>
    <row r="22" spans="1:5" ht="38.25" x14ac:dyDescent="0.2">
      <c r="A22" s="12" t="s">
        <v>22</v>
      </c>
      <c r="B22" s="13" t="s">
        <v>23</v>
      </c>
      <c r="C22" s="17">
        <f>'[1]6. прогр заимс'!B21</f>
        <v>30800000</v>
      </c>
      <c r="D22" s="17">
        <f>'[1]6. прогр заимс'!C21</f>
        <v>0</v>
      </c>
      <c r="E22" s="15">
        <f>SUM(C22:D22)</f>
        <v>30800000</v>
      </c>
    </row>
    <row r="23" spans="1:5" s="16" customFormat="1" x14ac:dyDescent="0.2">
      <c r="A23" s="12" t="s">
        <v>24</v>
      </c>
      <c r="B23" s="13" t="s">
        <v>25</v>
      </c>
      <c r="C23" s="14">
        <f>-(C24-C28)</f>
        <v>23515523.670000076</v>
      </c>
      <c r="D23" s="14" t="e">
        <f>-(D24-D28)</f>
        <v>#REF!</v>
      </c>
      <c r="E23" s="15">
        <f>-(E24-E28)</f>
        <v>23515523.669999599</v>
      </c>
    </row>
    <row r="24" spans="1:5" x14ac:dyDescent="0.2">
      <c r="A24" s="12" t="s">
        <v>26</v>
      </c>
      <c r="B24" s="13" t="s">
        <v>27</v>
      </c>
      <c r="C24" s="14">
        <f t="shared" ref="C24:E26" si="1">C25</f>
        <v>3484202148.8600001</v>
      </c>
      <c r="D24" s="14" t="e">
        <f t="shared" si="1"/>
        <v>#REF!</v>
      </c>
      <c r="E24" s="15">
        <f t="shared" si="1"/>
        <v>3570536249.0500002</v>
      </c>
    </row>
    <row r="25" spans="1:5" x14ac:dyDescent="0.2">
      <c r="A25" s="12" t="s">
        <v>28</v>
      </c>
      <c r="B25" s="13" t="s">
        <v>29</v>
      </c>
      <c r="C25" s="14">
        <f t="shared" si="1"/>
        <v>3484202148.8600001</v>
      </c>
      <c r="D25" s="14" t="e">
        <f t="shared" si="1"/>
        <v>#REF!</v>
      </c>
      <c r="E25" s="15">
        <f t="shared" si="1"/>
        <v>3570536249.0500002</v>
      </c>
    </row>
    <row r="26" spans="1:5" x14ac:dyDescent="0.2">
      <c r="A26" s="12" t="s">
        <v>30</v>
      </c>
      <c r="B26" s="13" t="s">
        <v>31</v>
      </c>
      <c r="C26" s="14">
        <f t="shared" si="1"/>
        <v>3484202148.8600001</v>
      </c>
      <c r="D26" s="14" t="e">
        <f t="shared" si="1"/>
        <v>#REF!</v>
      </c>
      <c r="E26" s="15">
        <f t="shared" si="1"/>
        <v>3570536249.0500002</v>
      </c>
    </row>
    <row r="27" spans="1:5" ht="25.5" x14ac:dyDescent="0.2">
      <c r="A27" s="12" t="s">
        <v>32</v>
      </c>
      <c r="B27" s="13" t="s">
        <v>33</v>
      </c>
      <c r="C27" s="14">
        <f>C17+'[1]4.доходы'!C116</f>
        <v>3484202148.8600001</v>
      </c>
      <c r="D27" s="17" t="e">
        <f>'[1]4.доходы'!D116+D17+#REF!</f>
        <v>#REF!</v>
      </c>
      <c r="E27" s="15">
        <f>'[1]4.доходы'!E116+'5. источники'!E17</f>
        <v>3570536249.0500002</v>
      </c>
    </row>
    <row r="28" spans="1:5" x14ac:dyDescent="0.2">
      <c r="A28" s="12" t="s">
        <v>34</v>
      </c>
      <c r="B28" s="13" t="s">
        <v>35</v>
      </c>
      <c r="C28" s="14">
        <f t="shared" ref="C28:E30" si="2">C29</f>
        <v>3507717672.5300002</v>
      </c>
      <c r="D28" s="14">
        <f t="shared" si="2"/>
        <v>86334100.189999998</v>
      </c>
      <c r="E28" s="15">
        <f t="shared" si="2"/>
        <v>3594051772.7199998</v>
      </c>
    </row>
    <row r="29" spans="1:5" x14ac:dyDescent="0.2">
      <c r="A29" s="12" t="s">
        <v>36</v>
      </c>
      <c r="B29" s="13" t="s">
        <v>37</v>
      </c>
      <c r="C29" s="14">
        <f t="shared" si="2"/>
        <v>3507717672.5300002</v>
      </c>
      <c r="D29" s="14">
        <f t="shared" si="2"/>
        <v>86334100.189999998</v>
      </c>
      <c r="E29" s="15">
        <f t="shared" si="2"/>
        <v>3594051772.7199998</v>
      </c>
    </row>
    <row r="30" spans="1:5" x14ac:dyDescent="0.2">
      <c r="A30" s="12" t="s">
        <v>38</v>
      </c>
      <c r="B30" s="13" t="s">
        <v>39</v>
      </c>
      <c r="C30" s="14">
        <f t="shared" si="2"/>
        <v>3507717672.5300002</v>
      </c>
      <c r="D30" s="14">
        <f t="shared" si="2"/>
        <v>86334100.189999998</v>
      </c>
      <c r="E30" s="15">
        <f t="shared" si="2"/>
        <v>3594051772.7199998</v>
      </c>
    </row>
    <row r="31" spans="1:5" ht="25.5" x14ac:dyDescent="0.2">
      <c r="A31" s="12" t="s">
        <v>40</v>
      </c>
      <c r="B31" s="13" t="s">
        <v>41</v>
      </c>
      <c r="C31" s="17">
        <f>C18+C22+'[1]8. разд '!F1122</f>
        <v>3507717672.5300002</v>
      </c>
      <c r="D31" s="17">
        <f>'[1]8. разд '!H1122+'5. источники'!D22+'5. источники'!D19</f>
        <v>86334100.189999998</v>
      </c>
      <c r="E31" s="15">
        <f>'[1]8. разд '!J1122+E19+E22</f>
        <v>3594051772.7199998</v>
      </c>
    </row>
    <row r="32" spans="1:5" s="16" customFormat="1" x14ac:dyDescent="0.2">
      <c r="A32" s="12" t="s">
        <v>42</v>
      </c>
      <c r="B32" s="13" t="s">
        <v>43</v>
      </c>
      <c r="C32" s="18">
        <f>C15+C20+C23</f>
        <v>91815523.670000076</v>
      </c>
      <c r="D32" s="18" t="e">
        <f>D15+D20+D23</f>
        <v>#REF!</v>
      </c>
      <c r="E32" s="15">
        <f>E15+E20+E23</f>
        <v>91815523.669999599</v>
      </c>
    </row>
    <row r="34" spans="1:1" x14ac:dyDescent="0.2">
      <c r="A34" s="1" t="s">
        <v>44</v>
      </c>
    </row>
  </sheetData>
  <sheetProtection password="D646" sheet="1" objects="1" scenarios="1"/>
  <mergeCells count="11">
    <mergeCell ref="C1:E1"/>
    <mergeCell ref="A3:E3"/>
    <mergeCell ref="A10:E11"/>
    <mergeCell ref="A13:A14"/>
    <mergeCell ref="B13:B14"/>
    <mergeCell ref="C13:C14"/>
    <mergeCell ref="D13:D14"/>
    <mergeCell ref="E13:E14"/>
    <mergeCell ref="A5:E5"/>
    <mergeCell ref="A6:E6"/>
    <mergeCell ref="A2:E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2019-03-01T07:59:23Z</dcterms:created>
  <dcterms:modified xsi:type="dcterms:W3CDTF">2019-03-01T09:06:27Z</dcterms:modified>
</cp:coreProperties>
</file>